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мпЕк\Desktop\Рабочий стол\Головченко основна\2019\"/>
    </mc:Choice>
  </mc:AlternateContent>
  <bookViews>
    <workbookView xWindow="0" yWindow="0" windowWidth="24000" windowHeight="9045"/>
  </bookViews>
  <sheets>
    <sheet name="перерахунок грудень 2019" sheetId="1" r:id="rId1"/>
  </sheets>
  <definedNames>
    <definedName name="_xlnm.Print_Area" localSheetId="0">'перерахунок грудень 2019'!$A$2:$O$13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N8" i="1"/>
  <c r="N7" i="1"/>
  <c r="K7" i="1"/>
  <c r="K8" i="1"/>
  <c r="E11" i="1"/>
  <c r="E10" i="1"/>
  <c r="H8" i="1"/>
  <c r="H7" i="1"/>
  <c r="E8" i="1"/>
  <c r="E7" i="1"/>
  <c r="L12" i="1" l="1"/>
  <c r="L11" i="1"/>
  <c r="I11" i="1"/>
  <c r="L10" i="1"/>
  <c r="I10" i="1"/>
  <c r="K9" i="1"/>
  <c r="J9" i="1"/>
  <c r="O8" i="1"/>
  <c r="L8" i="1"/>
  <c r="I8" i="1"/>
  <c r="F8" i="1"/>
  <c r="O7" i="1"/>
  <c r="L7" i="1"/>
  <c r="I7" i="1"/>
  <c r="F7" i="1"/>
  <c r="H6" i="1"/>
  <c r="K6" i="1" s="1"/>
  <c r="N6" i="1" s="1"/>
  <c r="G6" i="1"/>
  <c r="J6" i="1" s="1"/>
</calcChain>
</file>

<file path=xl/sharedStrings.xml><?xml version="1.0" encoding="utf-8"?>
<sst xmlns="http://schemas.openxmlformats.org/spreadsheetml/2006/main" count="34" uniqueCount="21">
  <si>
    <t>Категорії споживачів</t>
  </si>
  <si>
    <t>з рушникосушильником</t>
  </si>
  <si>
    <t>без рушникосушильника</t>
  </si>
  <si>
    <t>грн./Гкал</t>
  </si>
  <si>
    <t>грн./кв.м.</t>
  </si>
  <si>
    <t xml:space="preserve">Населення, у тому числі </t>
  </si>
  <si>
    <t>Збільшено (+),   зменшено  (-), %</t>
  </si>
  <si>
    <t>Збільшено(+),  зменшено (-),%</t>
  </si>
  <si>
    <t xml:space="preserve"> -  для  багатоквартирних будинків (крім ОСББ, гуртожитків)</t>
  </si>
  <si>
    <t xml:space="preserve"> - для    багатоквартнирних будинків  (ОСББ, гуртожитки )</t>
  </si>
  <si>
    <t>Збільшено (+),    зменшено  (-),%</t>
  </si>
  <si>
    <t>Бюджетні установи</t>
  </si>
  <si>
    <t>Х</t>
  </si>
  <si>
    <t>Інші споживачі</t>
  </si>
  <si>
    <t>Релігійні організації</t>
  </si>
  <si>
    <t xml:space="preserve"> діючий тариф</t>
  </si>
  <si>
    <t xml:space="preserve"> ціна з урахуванням перерахунку згідно Постанови КМУ
</t>
  </si>
  <si>
    <t>Ціна послуги КП " Вишнівськтеплоенерго"  у грудні 2019 року відповідно до проведених перерахунків згідно Постанови КМУ № 1082 від 24.12.2019р. (далі - Постанова КМУ)</t>
  </si>
  <si>
    <t>Послуги з централізованого опалення ( з ПДВ)</t>
  </si>
  <si>
    <t>Послуги з централізованого постачання гарячої води, грн./куб.м. ( з ПДВ)</t>
  </si>
  <si>
    <t xml:space="preserve"> діючий тариф  у грудні 2019 року з урахуванням п.40 Постанови КМУ від 21.07.2005 №630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</si>
</sst>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165" fontId="8" fillId="2" borderId="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tabSelected="1" view="pageBreakPreview" zoomScale="60" zoomScaleNormal="100" workbookViewId="0">
      <selection activeCell="M8" sqref="M8"/>
    </sheetView>
  </sheetViews>
  <sheetFormatPr defaultRowHeight="15" x14ac:dyDescent="0.25"/>
  <cols>
    <col min="1" max="1" width="4.7109375" customWidth="1"/>
    <col min="3" max="3" width="23.140625" customWidth="1"/>
    <col min="4" max="4" width="18.5703125" customWidth="1"/>
    <col min="5" max="5" width="33.140625" customWidth="1"/>
    <col min="6" max="6" width="17.5703125" customWidth="1"/>
    <col min="7" max="7" width="11.85546875" customWidth="1"/>
    <col min="8" max="8" width="29.140625" customWidth="1"/>
    <col min="9" max="9" width="17.140625" customWidth="1"/>
    <col min="10" max="10" width="15" customWidth="1"/>
    <col min="11" max="11" width="31.5703125" customWidth="1"/>
    <col min="12" max="12" width="24.85546875" customWidth="1"/>
    <col min="13" max="13" width="38" customWidth="1"/>
    <col min="14" max="14" width="31" customWidth="1"/>
    <col min="15" max="15" width="17.140625" customWidth="1"/>
  </cols>
  <sheetData>
    <row r="2" spans="1:15" ht="96" customHeight="1" x14ac:dyDescent="0.35">
      <c r="A2" s="6"/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92.2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01.25" customHeight="1" x14ac:dyDescent="0.35">
      <c r="A4" s="6"/>
      <c r="B4" s="28" t="s">
        <v>0</v>
      </c>
      <c r="C4" s="29"/>
      <c r="D4" s="32" t="s">
        <v>19</v>
      </c>
      <c r="E4" s="33"/>
      <c r="F4" s="33"/>
      <c r="G4" s="33"/>
      <c r="H4" s="33"/>
      <c r="I4" s="34"/>
      <c r="J4" s="32" t="s">
        <v>18</v>
      </c>
      <c r="K4" s="33"/>
      <c r="L4" s="33"/>
      <c r="M4" s="33"/>
      <c r="N4" s="33"/>
      <c r="O4" s="34"/>
    </row>
    <row r="5" spans="1:15" ht="47.25" customHeight="1" x14ac:dyDescent="0.35">
      <c r="A5" s="6"/>
      <c r="B5" s="30"/>
      <c r="C5" s="31"/>
      <c r="D5" s="22" t="s">
        <v>1</v>
      </c>
      <c r="E5" s="35"/>
      <c r="F5" s="23"/>
      <c r="G5" s="22" t="s">
        <v>2</v>
      </c>
      <c r="H5" s="35"/>
      <c r="I5" s="23"/>
      <c r="J5" s="36" t="s">
        <v>3</v>
      </c>
      <c r="K5" s="36"/>
      <c r="L5" s="36"/>
      <c r="M5" s="32" t="s">
        <v>4</v>
      </c>
      <c r="N5" s="33"/>
      <c r="O5" s="34"/>
    </row>
    <row r="6" spans="1:15" ht="117.75" customHeight="1" x14ac:dyDescent="0.35">
      <c r="A6" s="6"/>
      <c r="B6" s="20" t="s">
        <v>5</v>
      </c>
      <c r="C6" s="21"/>
      <c r="D6" s="7" t="s">
        <v>15</v>
      </c>
      <c r="E6" s="8" t="s">
        <v>16</v>
      </c>
      <c r="F6" s="9" t="s">
        <v>6</v>
      </c>
      <c r="G6" s="7" t="str">
        <f>D6</f>
        <v xml:space="preserve"> діючий тариф</v>
      </c>
      <c r="H6" s="8" t="str">
        <f>E6</f>
        <v xml:space="preserve"> ціна з урахуванням перерахунку згідно Постанови КМУ
</v>
      </c>
      <c r="I6" s="9" t="s">
        <v>7</v>
      </c>
      <c r="J6" s="7" t="str">
        <f>G6</f>
        <v xml:space="preserve"> діючий тариф</v>
      </c>
      <c r="K6" s="8" t="str">
        <f>H6</f>
        <v xml:space="preserve"> ціна з урахуванням перерахунку згідно Постанови КМУ
</v>
      </c>
      <c r="L6" s="9" t="s">
        <v>7</v>
      </c>
      <c r="M6" s="7" t="s">
        <v>20</v>
      </c>
      <c r="N6" s="8" t="str">
        <f>K6</f>
        <v xml:space="preserve"> ціна з урахуванням перерахунку згідно Постанови КМУ
</v>
      </c>
      <c r="O6" s="9" t="s">
        <v>7</v>
      </c>
    </row>
    <row r="7" spans="1:15" ht="93" customHeight="1" x14ac:dyDescent="0.35">
      <c r="A7" s="6"/>
      <c r="B7" s="22" t="s">
        <v>8</v>
      </c>
      <c r="C7" s="23"/>
      <c r="D7" s="10">
        <v>117</v>
      </c>
      <c r="E7" s="10">
        <f>D7*0.868</f>
        <v>101.556</v>
      </c>
      <c r="F7" s="11">
        <f>(E7/D7*100)-100</f>
        <v>-13.200000000000003</v>
      </c>
      <c r="G7" s="10">
        <v>104.69</v>
      </c>
      <c r="H7" s="10">
        <f>G7*0.868</f>
        <v>90.870919999999998</v>
      </c>
      <c r="I7" s="11">
        <f>(H7/G7*100)-100</f>
        <v>-13.200000000000003</v>
      </c>
      <c r="J7" s="12">
        <v>1922.76</v>
      </c>
      <c r="K7" s="10">
        <f>J7*0.855</f>
        <v>1643.9597999999999</v>
      </c>
      <c r="L7" s="13">
        <f>(K7/J7*100)-100</f>
        <v>-14.5</v>
      </c>
      <c r="M7" s="12">
        <v>32.65</v>
      </c>
      <c r="N7" s="10">
        <f>M7*0.855</f>
        <v>27.915749999999999</v>
      </c>
      <c r="O7" s="14">
        <f>(N7/M7*100)-100</f>
        <v>-14.5</v>
      </c>
    </row>
    <row r="8" spans="1:15" ht="119.25" customHeight="1" x14ac:dyDescent="0.35">
      <c r="A8" s="6"/>
      <c r="B8" s="22" t="s">
        <v>9</v>
      </c>
      <c r="C8" s="23"/>
      <c r="D8" s="10">
        <v>114.4</v>
      </c>
      <c r="E8" s="10">
        <f>D8*0.868</f>
        <v>99.299199999999999</v>
      </c>
      <c r="F8" s="11">
        <f>(E8/D8*100)-100</f>
        <v>-13.200000000000003</v>
      </c>
      <c r="G8" s="10">
        <v>111.26</v>
      </c>
      <c r="H8" s="10">
        <f>G8*0.868</f>
        <v>96.57368000000001</v>
      </c>
      <c r="I8" s="11">
        <f>(H8/G8*100)-100</f>
        <v>-13.199999999999989</v>
      </c>
      <c r="J8" s="15">
        <v>1884</v>
      </c>
      <c r="K8" s="10">
        <f>J8*0.853</f>
        <v>1607.0519999999999</v>
      </c>
      <c r="L8" s="13">
        <f>(K8/J8*100)-100</f>
        <v>-14.700000000000003</v>
      </c>
      <c r="M8" s="15">
        <v>31.96</v>
      </c>
      <c r="N8" s="15">
        <f>M8*0.853</f>
        <v>27.261880000000001</v>
      </c>
      <c r="O8" s="14">
        <f>(N8/M8*100)-100</f>
        <v>-14.700000000000003</v>
      </c>
    </row>
    <row r="9" spans="1:15" ht="102.75" customHeight="1" x14ac:dyDescent="0.35">
      <c r="A9" s="6"/>
      <c r="B9" s="22"/>
      <c r="C9" s="23"/>
      <c r="D9" s="7" t="s">
        <v>15</v>
      </c>
      <c r="E9" s="24" t="s">
        <v>16</v>
      </c>
      <c r="F9" s="25"/>
      <c r="G9" s="25"/>
      <c r="H9" s="26"/>
      <c r="I9" s="9" t="s">
        <v>7</v>
      </c>
      <c r="J9" s="7" t="str">
        <f>D9</f>
        <v xml:space="preserve"> діючий тариф</v>
      </c>
      <c r="K9" s="8" t="str">
        <f>E9</f>
        <v xml:space="preserve"> ціна з урахуванням перерахунку згідно Постанови КМУ
</v>
      </c>
      <c r="L9" s="9" t="s">
        <v>10</v>
      </c>
      <c r="M9" s="16"/>
      <c r="N9" s="16"/>
      <c r="O9" s="17"/>
    </row>
    <row r="10" spans="1:15" ht="36" customHeight="1" x14ac:dyDescent="0.35">
      <c r="A10" s="6"/>
      <c r="B10" s="37" t="s">
        <v>11</v>
      </c>
      <c r="C10" s="38"/>
      <c r="D10" s="10">
        <v>102.49</v>
      </c>
      <c r="E10" s="39">
        <f>D10*0.966</f>
        <v>99.00533999999999</v>
      </c>
      <c r="F10" s="40"/>
      <c r="G10" s="40"/>
      <c r="H10" s="41"/>
      <c r="I10" s="18">
        <f>(E10/D10*100)-100</f>
        <v>-3.4000000000000057</v>
      </c>
      <c r="J10" s="15">
        <v>1886.15</v>
      </c>
      <c r="K10" s="15">
        <f>J10*0.962</f>
        <v>1814.4763</v>
      </c>
      <c r="L10" s="13">
        <f>(K10/J10*100)-100</f>
        <v>-3.7999999999999972</v>
      </c>
      <c r="M10" s="19" t="s">
        <v>12</v>
      </c>
      <c r="N10" s="19" t="s">
        <v>12</v>
      </c>
      <c r="O10" s="19" t="s">
        <v>12</v>
      </c>
    </row>
    <row r="11" spans="1:15" ht="33" customHeight="1" x14ac:dyDescent="0.35">
      <c r="A11" s="6"/>
      <c r="B11" s="37" t="s">
        <v>13</v>
      </c>
      <c r="C11" s="38"/>
      <c r="D11" s="10">
        <v>103.27</v>
      </c>
      <c r="E11" s="39">
        <f>D11*0.965</f>
        <v>99.655549999999991</v>
      </c>
      <c r="F11" s="40"/>
      <c r="G11" s="40"/>
      <c r="H11" s="41"/>
      <c r="I11" s="18">
        <f>(E11/D11*100)-100</f>
        <v>-3.5</v>
      </c>
      <c r="J11" s="15">
        <v>1885.64</v>
      </c>
      <c r="K11" s="15">
        <f>J11*0.961</f>
        <v>1812.10004</v>
      </c>
      <c r="L11" s="13">
        <f>K11/J11*100-100</f>
        <v>-3.9000000000000057</v>
      </c>
      <c r="M11" s="19" t="s">
        <v>12</v>
      </c>
      <c r="N11" s="19" t="s">
        <v>12</v>
      </c>
      <c r="O11" s="19" t="s">
        <v>12</v>
      </c>
    </row>
    <row r="12" spans="1:15" ht="44.25" customHeight="1" x14ac:dyDescent="0.35">
      <c r="A12" s="6"/>
      <c r="B12" s="37" t="s">
        <v>14</v>
      </c>
      <c r="C12" s="38"/>
      <c r="D12" s="10"/>
      <c r="E12" s="42"/>
      <c r="F12" s="43"/>
      <c r="G12" s="43"/>
      <c r="H12" s="44"/>
      <c r="I12" s="18"/>
      <c r="J12" s="12">
        <v>1817.56</v>
      </c>
      <c r="K12" s="15">
        <f>J12*0.796</f>
        <v>1446.7777599999999</v>
      </c>
      <c r="L12" s="13">
        <f>K12/J12*100-100</f>
        <v>-20.399999999999991</v>
      </c>
      <c r="M12" s="19" t="s">
        <v>12</v>
      </c>
      <c r="N12" s="19" t="s">
        <v>12</v>
      </c>
      <c r="O12" s="19" t="s">
        <v>12</v>
      </c>
    </row>
    <row r="14" spans="1:15" ht="18.75" x14ac:dyDescent="0.25">
      <c r="F14" s="1"/>
      <c r="G14" s="2"/>
      <c r="H14" s="3"/>
      <c r="I14" s="3"/>
      <c r="J14" s="4"/>
      <c r="K14" s="4"/>
      <c r="L14" s="4"/>
    </row>
    <row r="15" spans="1:15" ht="18.75" x14ac:dyDescent="0.25">
      <c r="F15" s="1"/>
      <c r="G15" s="2"/>
      <c r="H15" s="3"/>
      <c r="I15" s="3"/>
      <c r="J15" s="4"/>
      <c r="K15" s="4"/>
      <c r="L15" s="4"/>
    </row>
    <row r="16" spans="1:15" ht="18.75" x14ac:dyDescent="0.25">
      <c r="G16" s="5"/>
      <c r="H16" s="4"/>
      <c r="I16" s="4"/>
      <c r="J16" s="4"/>
      <c r="K16" s="4"/>
      <c r="L16" s="4"/>
    </row>
  </sheetData>
  <mergeCells count="19">
    <mergeCell ref="B11:C11"/>
    <mergeCell ref="E11:H11"/>
    <mergeCell ref="B12:C12"/>
    <mergeCell ref="E12:H12"/>
    <mergeCell ref="B10:C10"/>
    <mergeCell ref="E10:H10"/>
    <mergeCell ref="B2:O2"/>
    <mergeCell ref="B4:C5"/>
    <mergeCell ref="D4:I4"/>
    <mergeCell ref="J4:O4"/>
    <mergeCell ref="D5:F5"/>
    <mergeCell ref="G5:I5"/>
    <mergeCell ref="J5:L5"/>
    <mergeCell ref="M5:O5"/>
    <mergeCell ref="B6:C6"/>
    <mergeCell ref="B7:C7"/>
    <mergeCell ref="B8:C8"/>
    <mergeCell ref="B9:C9"/>
    <mergeCell ref="E9:H9"/>
  </mergeCells>
  <pageMargins left="0.51181102362204722" right="0.51181102362204722" top="0.94488188976377963" bottom="0.35433070866141736" header="0.31496062992125984" footer="0.31496062992125984"/>
  <pageSetup paperSize="9" scale="4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перерахунок грудень 2019</vt:lpstr>
      <vt:lpstr>'перерахунок грудень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КомпЕк</dc:creator>
  <cp:lastModifiedBy>КомпЕк</cp:lastModifiedBy>
  <cp:lastPrinted>2020-01-03T12:01:42Z</cp:lastPrinted>
  <dcterms:created xsi:type="dcterms:W3CDTF">2020-01-03T10:53:38Z</dcterms:created>
  <dcterms:modified xsi:type="dcterms:W3CDTF">2020-01-03T12:05:00Z</dcterms:modified>
</cp:coreProperties>
</file>